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13_ncr:1_{FFD65893-07C7-49D8-942D-57914B5FB2E2}" xr6:coauthVersionLast="47" xr6:coauthVersionMax="47" xr10:uidLastSave="{00000000-0000-0000-0000-000000000000}"/>
  <bookViews>
    <workbookView xWindow="-108" yWindow="-108" windowWidth="23256" windowHeight="12456" tabRatio="863" activeTab="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<sst xmlns="http://schemas.openxmlformats.org/spreadsheetml/2006/main" count="935" uniqueCount="664">
  <si>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</si>
  <si>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</si>
  <si>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</si>
  <si>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</si>
  <si>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</si>
  <si>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</si>
  <si>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</si>
  <si>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</si>
  <si>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</si>
  <si>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</si>
  <si>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</si>
  <si>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</si>
  <si>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</si>
  <si>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</si>
  <si>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</si>
  <si>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</si>
  <si>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</si>
  <si>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</si>
  <si>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</si>
  <si>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</si>
  <si>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</si>
  <si>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</si>
  <si>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</si>
  <si>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</si>
  <si>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</si>
  <si>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</si>
  <si>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</si>
  <si>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</si>
  <si>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</si>
  <si>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</si>
  <si>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</si>
  <si>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</si>
  <si>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</si>
  <si>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</si>
  <si>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</si>
  <si>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</si>
  <si>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</si>
  <si>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</si>
  <si>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</si>
  <si>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</si>
  <si>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</si>
  <si>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</si>
  <si>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</si>
  <si>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</si>
  <si>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</si>
  <si>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</si>
  <si>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</si>
  <si>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</si>
  <si>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</si>
  <si>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</si>
  <si>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</si>
  <si>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</si>
  <si>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</si>
  <si>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</si>
  <si>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</si>
  <si>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</si>
  <si>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</si>
  <si>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</si>
  <si>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</si>
  <si>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</si>
  <si>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</si>
  <si>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</si>
  <si>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</si>
  <si>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</si>
  <si>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</si>
  <si>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</si>
  <si>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</si>
  <si>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</si>
  <si>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</si>
  <si>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</si>
  <si>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</si>
  <si>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</si>
  <si>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</si>
  <si>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</si>
  <si>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</si>
  <si>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</si>
  <si>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</si>
  <si>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</si>
  <si>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</si>
  <si>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</si>
  <si>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</si>
  <si>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</si>
  <si>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</si>
  <si>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</si>
  <si>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</si>
  <si>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</si>
  <si>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</si>
  <si>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</si>
  <si>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</si>
  <si>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</si>
  <si>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</si>
  <si>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</si>
  <si>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</si>
  <si>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</si>
  <si>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</si>
  <si>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</si>
  <si>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</si>
  <si>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</si>
  <si>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</si>
  <si>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</si>
  <si>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</si>
  <si>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</si>
  <si>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</si>
  <si>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</si>
  <si>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</si>
  <si>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</si>
  <si>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</si>
  <si>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</si>
  <si>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</si>
  <si>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</si>
  <si>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</si>
  <si>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</si>
  <si>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</si>
  <si>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</si>
  <si>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</si>
  <si>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</si>
  <si>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</si>
  <si>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</si>
  <si>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</si>
  <si>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</si>
  <si>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</si>
  <si>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</si>
  <si>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</si>
  <si>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</si>
  <si>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</si>
  <si>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</si>
  <si>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</si>
  <si>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</si>
  <si>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</si>
  <si>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</si>
  <si>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</si>
  <si>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</si>
  <si>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</si>
  <si>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</si>
  <si>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</si>
  <si>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</si>
  <si>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</si>
  <si>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</si>
  <si>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</si>
  <si>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</si>
  <si>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</si>
  <si>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</si>
  <si>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</si>
  <si>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</si>
  <si>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</si>
  <si>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</si>
  <si>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</si>
  <si>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</si>
  <si>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</si>
  <si>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</si>
  <si>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</si>
  <si>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</si>
  <si>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</si>
  <si>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</si>
  <si>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</si>
  <si>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</si>
  <si>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</si>
  <si>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</si>
  <si>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</si>
  <si>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</si>
  <si>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</si>
  <si>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</si>
  <si>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</si>
  <si>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</si>
  <si>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</si>
  <si>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</si>
  <si>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</si>
  <si>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</si>
  <si>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</si>
  <si>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</si>
  <si>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</si>
  <si>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</si>
  <si>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</si>
  <si>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</si>
  <si>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</si>
  <si>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</si>
  <si>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</si>
  <si>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</si>
  <si>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</si>
  <si>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</si>
  <si>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</si>
  <si>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</si>
  <si>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</si>
  <si>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</si>
  <si>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</si>
  <si>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</si>
  <si>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</si>
  <si>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</si>
  <si>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</si>
  <si>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</si>
  <si>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</si>
  <si>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</si>
  <si>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</si>
  <si>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</si>
  <si>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</si>
  <si>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</si>
  <si>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</si>
  <si>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</si>
  <si>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</si>
  <si>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</si>
  <si>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</si>
  <si>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</si>
  <si>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</si>
  <si>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</si>
  <si>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</si>
  <si>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</si>
  <si>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</si>
  <si>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</si>
  <si>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</si>
  <si>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</si>
  <si>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</si>
  <si>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</si>
  <si>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</si>
  <si>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</si>
  <si>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</si>
  <si>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</si>
  <si>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</si>
  <si>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</si>
  <si>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</si>
  <si>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</si>
  <si>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</si>
  <si>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</si>
  <si>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</si>
  <si>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</si>
  <si>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</si>
  <si>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</si>
  <si>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</si>
  <si>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</si>
  <si>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</si>
  <si>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</si>
  <si>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</si>
  <si>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</si>
  <si>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</si>
  <si>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</si>
  <si>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</si>
  <si>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</si>
  <si>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</si>
  <si>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</si>
  <si>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</si>
  <si>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</si>
  <si>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</si>
  <si>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</si>
  <si>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</si>
  <si>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</si>
  <si>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</si>
  <si>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</si>
  <si>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</si>
  <si>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</si>
  <si>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</si>
  <si>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</si>
  <si>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</si>
  <si>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</si>
  <si>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</si>
  <si>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</si>
  <si>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</si>
  <si>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</si>
  <si>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</si>
  <si>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</si>
  <si>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</si>
  <si>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</si>
  <si>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</si>
  <si>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</si>
  <si>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</si>
  <si>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</si>
  <si>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</si>
  <si>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</si>
  <si>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</si>
  <si>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</si>
  <si>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</si>
  <si>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</si>
  <si>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</si>
  <si>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</si>
  <si>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</si>
  <si>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</si>
  <si>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</si>
  <si>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</si>
  <si>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</si>
  <si>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</si>
  <si>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</si>
  <si>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</si>
  <si>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</si>
  <si>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</si>
  <si>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</si>
  <si>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</si>
  <si>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</si>
  <si>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</si>
  <si>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</si>
  <si>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</si>
  <si>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</si>
  <si>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</si>
  <si>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</si>
  <si>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</si>
  <si>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</si>
  <si>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</si>
  <si>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</si>
  <si>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</si>
  <si>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</si>
  <si>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</si>
  <si>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</si>
  <si>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</si>
  <si>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</si>
  <si>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</si>
  <si>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</si>
  <si>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</si>
  <si>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</si>
  <si>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</si>
  <si>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</si>
  <si>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</si>
  <si>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</si>
  <si>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</si>
  <si>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</si>
  <si>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</si>
  <si>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</si>
  <si>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</si>
  <si>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</si>
  <si>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</si>
  <si>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</si>
  <si>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</si>
  <si>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</si>
  <si>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</si>
  <si>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</si>
  <si>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</si>
  <si>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</si>
  <si>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</si>
  <si>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</si>
  <si>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</si>
  <si>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</si>
  <si>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</si>
  <si>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</si>
  <si>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</si>
  <si>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</si>
  <si>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</si>
  <si>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</si>
  <si>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</si>
  <si>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</si>
  <si>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</si>
  <si>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</si>
  <si>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</si>
  <si>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</si>
  <si>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</si>
  <si>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</si>
  <si>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</si>
  <si>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</si>
  <si>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</si>
  <si>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</si>
  <si>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</si>
  <si>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</si>
  <si>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</si>
  <si>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</si>
  <si>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</si>
  <si>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</si>
  <si>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</si>
  <si>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</si>
  <si>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</si>
  <si>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</si>
  <si>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</si>
  <si>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</si>
  <si>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</si>
  <si>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</si>
  <si>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</si>
  <si>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</si>
  <si>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</si>
  <si>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</si>
  <si>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</si>
  <si>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</si>
  <si>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</si>
  <si>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</si>
  <si>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</si>
  <si>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</si>
  <si>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</si>
  <si>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</si>
  <si>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</si>
  <si>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</si>
  <si>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</si>
  <si>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</si>
  <si>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</si>
  <si>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</si>
  <si>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</si>
  <si>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</si>
  <si>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</si>
  <si>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</si>
  <si>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</si>
  <si>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</si>
  <si>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</si>
  <si>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</si>
  <si>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</si>
  <si>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</si>
  <si>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</si>
  <si>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</si>
  <si>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</si>
  <si>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</si>
  <si>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</si>
  <si>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</si>
  <si>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</si>
  <si>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</si>
  <si>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</si>
  <si>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</si>
  <si>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</si>
  <si>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</si>
  <si>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</si>
  <si>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</si>
  <si>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</si>
  <si>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</si>
  <si>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</si>
  <si>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</si>
  <si>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</si>
  <si>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</si>
  <si>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</si>
  <si>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</si>
  <si>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</si>
  <si>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</si>
  <si>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</si>
  <si>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</si>
  <si>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</si>
  <si>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</si>
  <si>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</si>
  <si>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</si>
  <si>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</si>
  <si>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</si>
  <si>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</si>
  <si>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</si>
  <si>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</si>
  <si>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</si>
  <si>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</si>
  <si>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</si>
  <si>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</si>
  <si>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</si>
  <si>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</si>
  <si>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</si>
  <si>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</si>
  <si>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</si>
  <si>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</si>
  <si>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</si>
  <si>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</si>
  <si>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</si>
  <si>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</si>
  <si>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</si>
  <si>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</si>
  <si>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</si>
  <si>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</si>
  <si>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</si>
  <si>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</si>
  <si>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</si>
  <si>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</si>
  <si>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</si>
  <si>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</si>
  <si>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</si>
  <si>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</si>
  <si>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</si>
  <si>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</si>
  <si>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</si>
  <si>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</si>
  <si>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</si>
  <si>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</si>
  <si>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</si>
  <si>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</si>
  <si>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</si>
  <si>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</si>
  <si>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</si>
  <si>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</si>
  <si>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</si>
  <si>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</si>
  <si>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</si>
  <si>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</si>
  <si>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</si>
  <si>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</si>
  <si>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</si>
  <si>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</si>
  <si>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</si>
  <si>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</si>
  <si>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</si>
  <si>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</si>
  <si>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</si>
  <si>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</si>
  <si>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</si>
  <si>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</si>
  <si>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</si>
  <si>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</si>
  <si>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</si>
  <si>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</si>
  <si>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</si>
  <si>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</si>
  <si>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</si>
  <si>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</si>
  <si>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</si>
  <si>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</si>
  <si>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</si>
  <si>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</si>
  <si>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</si>
  <si>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</si>
  <si>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</si>
  <si>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</si>
  <si>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</si>
  <si>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</si>
  <si>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</si>
  <si>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</si>
  <si>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</si>
  <si>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</si>
  <si>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</si>
  <si>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</si>
  <si>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</si>
  <si>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</si>
  <si>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</si>
  <si>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</si>
  <si>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</si>
  <si>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</si>
  <si>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</si>
  <si>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</si>
  <si>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</si>
  <si>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</si>
  <si>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</si>
  <si>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</si>
  <si>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</si>
  <si>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</si>
  <si>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</si>
  <si>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</si>
  <si>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</si>
  <si>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</si>
  <si>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</si>
  <si>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</si>
  <si>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</si>
  <si>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</si>
  <si>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</si>
  <si>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</si>
  <si>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</si>
  <si>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</si>
  <si>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</si>
  <si>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</si>
  <si>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</si>
  <si>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</si>
  <si>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</si>
  <si>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</si>
  <si>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</si>
  <si>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</si>
  <si>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</si>
  <si>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</si>
  <si>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</si>
  <si>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</si>
  <si>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</si>
  <si>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</si>
  <si>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</si>
  <si>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</si>
  <si>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</si>
  <si>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</si>
  <si>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</si>
  <si>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</si>
  <si>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</si>
  <si>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</si>
  <si>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</si>
  <si>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</si>
  <si>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</si>
  <si>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</si>
  <si>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</si>
  <si>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</si>
  <si>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</si>
  <si>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</si>
  <si>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</si>
  <si>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</si>
  <si>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</si>
  <si>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</si>
  <si>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</si>
  <si>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</si>
  <si>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</si>
  <si>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</si>
  <si>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</si>
  <si>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</si>
  <si>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</si>
  <si>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</si>
  <si>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</si>
  <si>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</si>
  <si>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</si>
  <si>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</si>
  <si>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</si>
  <si>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</si>
  <si>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</si>
  <si>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</si>
  <si>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</si>
  <si>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</si>
  <si>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</si>
  <si>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</si>
  <si>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</si>
  <si>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</si>
  <si>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</si>
  <si>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</si>
  <si>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</si>
  <si>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</si>
  <si>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</si>
  <si>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</si>
  <si>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</si>
  <si>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</si>
  <si>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</si>
  <si>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</si>
  <si>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</si>
  <si>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</si>
  <si>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</si>
  <si>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</si>
  <si>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</si>
  <si>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</si>
  <si>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</si>
  <si>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</si>
  <si>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</si>
  <si>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</si>
  <si>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</si>
  <si>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</si>
  <si>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</si>
  <si>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</si>
  <si>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</si>
  <si>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</si>
  <si>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</si>
  <si>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</si>
  <si>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</si>
  <si>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</si>
  <si>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</si>
  <si>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</si>
  <si>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</si>
  <si>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</si>
  <si>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</si>
  <si>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</si>
  <si>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</si>
  <si>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</si>
  <si>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</si>
  <si>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</si>
  <si>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</si>
  <si>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</si>
  <si>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</si>
  <si>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</si>
  <si>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</si>
  <si>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</si>
  <si>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</si>
  <si>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</si>
  <si>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</si>
  <si>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</si>
  <si>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</si>
  <si>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</si>
  <si>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</si>
  <si>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</si>
  <si>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</si>
  <si>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</si>
  <si>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</si>
  <si>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</si>
  <si>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</si>
  <si>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</si>
  <si>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</si>
  <si>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</si>
  <si>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</si>
  <si>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</si>
  <si>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</si>
  <si>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</si>
  <si>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</si>
  <si>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</si>
  <si>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</si>
  <si>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</si>
  <si>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</si>
  <si>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</si>
  <si>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</si>
  <si>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</si>
  <si>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</si>
  <si>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</si>
  <si>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</si>
  <si>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</si>
  <si>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</si>
  <si>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</si>
  <si>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Santiago Maravatío,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</si>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</sst>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899999999999999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899999999999999" customHeight="1" x14ac:dyDescent="0.2">
      <c r="A3" s="168" t="s">
        <v>663</v>
      </c>
      <c r="B3" s="168"/>
      <c r="C3" s="17"/>
      <c r="D3" s="14" t="s">
        <v>604</v>
      </c>
      <c r="E3" s="15">
        <v>4</v>
      </c>
    </row>
    <row r="4" spans="1:5" s="93" customFormat="1" ht="18.899999999999999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2" t="s">
        <v>662</v>
      </c>
      <c r="B1" s="173"/>
      <c r="C1" s="174"/>
    </row>
    <row r="2" spans="1:3" s="37" customFormat="1" ht="18" customHeight="1" x14ac:dyDescent="0.3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6094543.3099999996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6094543.3099999996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2" t="s">
        <v>662</v>
      </c>
      <c r="B1" s="183"/>
      <c r="C1" s="184"/>
    </row>
    <row r="2" spans="1:3" s="41" customFormat="1" ht="18.899999999999999" customHeight="1" x14ac:dyDescent="0.3">
      <c r="A2" s="185" t="s">
        <v>615</v>
      </c>
      <c r="B2" s="186"/>
      <c r="C2" s="187"/>
    </row>
    <row r="3" spans="1:3" s="41" customFormat="1" ht="18.899999999999999" customHeight="1" x14ac:dyDescent="0.3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6476259.3300000001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76708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76708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105506.48</v>
      </c>
    </row>
    <row r="31" spans="1:3" x14ac:dyDescent="0.2">
      <c r="A31" s="90" t="s">
        <v>556</v>
      </c>
      <c r="B31" s="77" t="s">
        <v>439</v>
      </c>
      <c r="C31" s="150">
        <v>105506.48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6505057.8100000005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899999999999999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899999999999999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6747619.0099999998</v>
      </c>
      <c r="E36" s="34">
        <v>0</v>
      </c>
      <c r="F36" s="34">
        <f t="shared" si="0"/>
        <v>6747619.0099999998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6094543.3099999996</v>
      </c>
      <c r="E37" s="34">
        <v>-6747619.0099999998</v>
      </c>
      <c r="F37" s="34">
        <f t="shared" si="0"/>
        <v>-653075.70000000019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-3381654.18</v>
      </c>
      <c r="E40" s="34">
        <v>-2712889.13</v>
      </c>
      <c r="F40" s="34">
        <f t="shared" si="0"/>
        <v>-6094543.3100000005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-6747619.0099999998</v>
      </c>
      <c r="F41" s="34">
        <f t="shared" si="0"/>
        <v>-6747619.0099999998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7163619.0099999998</v>
      </c>
      <c r="E42" s="34">
        <v>-6599759.3300000001</v>
      </c>
      <c r="F42" s="34">
        <f t="shared" si="0"/>
        <v>563859.6799999997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123500</v>
      </c>
      <c r="E43" s="34">
        <v>-416000</v>
      </c>
      <c r="F43" s="34">
        <f t="shared" si="0"/>
        <v>-292500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6227737.7400000002</v>
      </c>
      <c r="E44" s="34">
        <v>-6227737.7400000002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8858503.7699999996</v>
      </c>
      <c r="E45" s="34">
        <v>-8858503.7699999996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2726082.69</v>
      </c>
      <c r="E46" s="34">
        <v>-2726082.69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2726082.69</v>
      </c>
      <c r="E47" s="34">
        <v>3750176.64</v>
      </c>
      <c r="F47" s="34">
        <f t="shared" si="0"/>
        <v>6476259.3300000001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" customHeight="1" x14ac:dyDescent="0.2">
      <c r="A16" s="123" t="s">
        <v>597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95</v>
      </c>
    </row>
    <row r="19" spans="1:4" s="119" customFormat="1" ht="12.9" customHeight="1" x14ac:dyDescent="0.2">
      <c r="A19" s="127" t="s">
        <v>598</v>
      </c>
    </row>
    <row r="20" spans="1:4" s="119" customFormat="1" ht="12.9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="106" zoomScaleNormal="106" workbookViewId="0">
      <selection activeCell="E15" sqref="E15:G15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899999999999999" customHeight="1" x14ac:dyDescent="0.3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899999999999999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-12737.85</v>
      </c>
      <c r="D15" s="24">
        <v>-12474.87</v>
      </c>
      <c r="E15" s="24">
        <v>-12291.45</v>
      </c>
      <c r="F15" s="24">
        <v>-9057.2199999999993</v>
      </c>
      <c r="G15" s="24">
        <v>162.55000000000001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-500531.54</v>
      </c>
      <c r="D20" s="24">
        <v>-500531.54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588760.35</v>
      </c>
      <c r="D23" s="24">
        <v>588760.35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1020.8</v>
      </c>
      <c r="D24" s="24">
        <v>1020.8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599126.67000000004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599126.67000000004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1366057.55</v>
      </c>
      <c r="D62" s="24">
        <f t="shared" ref="D62:E62" si="0">SUM(D63:D70)</f>
        <v>83798.92</v>
      </c>
      <c r="E62" s="24">
        <f t="shared" si="0"/>
        <v>938908.07</v>
      </c>
    </row>
    <row r="63" spans="1:9" x14ac:dyDescent="0.2">
      <c r="A63" s="22">
        <v>1241</v>
      </c>
      <c r="B63" s="20" t="s">
        <v>237</v>
      </c>
      <c r="C63" s="24">
        <v>632409.55000000005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109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709044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83798.92</v>
      </c>
      <c r="E67" s="24">
        <v>938908.07</v>
      </c>
    </row>
    <row r="68" spans="1:9" x14ac:dyDescent="0.2">
      <c r="A68" s="22">
        <v>1246</v>
      </c>
      <c r="B68" s="20" t="s">
        <v>242</v>
      </c>
      <c r="C68" s="24">
        <v>24495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1736.67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1736.67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211448.12999999998</v>
      </c>
      <c r="D110" s="24">
        <f>SUM(D111:D119)</f>
        <v>211448.12999999998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111573.48</v>
      </c>
      <c r="D111" s="24">
        <f>C111</f>
        <v>111573.48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23804.5</v>
      </c>
      <c r="D112" s="24">
        <f t="shared" ref="D112:D119" si="1">C112</f>
        <v>23804.5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-46706.91</v>
      </c>
      <c r="D117" s="24">
        <f t="shared" si="1"/>
        <v>-46706.91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122777.06</v>
      </c>
      <c r="D119" s="24">
        <f t="shared" si="1"/>
        <v>122777.06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899999999999999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899999999999999" customHeight="1" x14ac:dyDescent="0.3">
      <c r="A3" s="167" t="s">
        <v>663</v>
      </c>
      <c r="B3" s="167"/>
      <c r="C3" s="167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154066.59000000003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3967.89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3967.89</v>
      </c>
      <c r="D35" s="92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150098.70000000001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500</v>
      </c>
      <c r="C49" s="55">
        <v>150098.70000000001</v>
      </c>
      <c r="D49" s="92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5940476.7199999997</v>
      </c>
      <c r="D58" s="92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5940476.7199999997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5940476.7199999997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6505057.8100000005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5992033.1100000003</v>
      </c>
      <c r="D99" s="57">
        <f>C99/$C$98</f>
        <v>0.92113449027134775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4770741.16</v>
      </c>
      <c r="D100" s="57">
        <f t="shared" ref="D100:D163" si="0">C100/$C$98</f>
        <v>0.7333895100311183</v>
      </c>
      <c r="E100" s="56"/>
    </row>
    <row r="101" spans="1:5" x14ac:dyDescent="0.2">
      <c r="A101" s="54">
        <v>5111</v>
      </c>
      <c r="B101" s="51" t="s">
        <v>361</v>
      </c>
      <c r="C101" s="55">
        <v>3926408.68</v>
      </c>
      <c r="D101" s="57">
        <f t="shared" si="0"/>
        <v>0.6035932031171295</v>
      </c>
      <c r="E101" s="56"/>
    </row>
    <row r="102" spans="1:5" x14ac:dyDescent="0.2">
      <c r="A102" s="54">
        <v>5112</v>
      </c>
      <c r="B102" s="51" t="s">
        <v>362</v>
      </c>
      <c r="C102" s="55">
        <v>173310</v>
      </c>
      <c r="D102" s="57">
        <f t="shared" si="0"/>
        <v>2.6642345857953258E-2</v>
      </c>
      <c r="E102" s="56"/>
    </row>
    <row r="103" spans="1:5" x14ac:dyDescent="0.2">
      <c r="A103" s="54">
        <v>5113</v>
      </c>
      <c r="B103" s="51" t="s">
        <v>363</v>
      </c>
      <c r="C103" s="55">
        <v>619231.99</v>
      </c>
      <c r="D103" s="57">
        <f t="shared" si="0"/>
        <v>9.5192388459342525E-2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51790.49</v>
      </c>
      <c r="D105" s="57">
        <f t="shared" si="0"/>
        <v>7.9615725966930336E-3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704260.04</v>
      </c>
      <c r="D107" s="57">
        <f t="shared" si="0"/>
        <v>0.1082634560014771</v>
      </c>
      <c r="E107" s="56"/>
    </row>
    <row r="108" spans="1:5" x14ac:dyDescent="0.2">
      <c r="A108" s="54">
        <v>5121</v>
      </c>
      <c r="B108" s="51" t="s">
        <v>368</v>
      </c>
      <c r="C108" s="55">
        <v>195473.01</v>
      </c>
      <c r="D108" s="57">
        <f t="shared" si="0"/>
        <v>3.0049388600283628E-2</v>
      </c>
      <c r="E108" s="56"/>
    </row>
    <row r="109" spans="1:5" x14ac:dyDescent="0.2">
      <c r="A109" s="54">
        <v>5122</v>
      </c>
      <c r="B109" s="51" t="s">
        <v>369</v>
      </c>
      <c r="C109" s="55">
        <v>31781.79</v>
      </c>
      <c r="D109" s="57">
        <f t="shared" si="0"/>
        <v>4.8857044669369356E-3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1628.67</v>
      </c>
      <c r="D111" s="57">
        <f t="shared" si="0"/>
        <v>2.503697964830231E-4</v>
      </c>
      <c r="E111" s="56"/>
    </row>
    <row r="112" spans="1:5" x14ac:dyDescent="0.2">
      <c r="A112" s="54">
        <v>5125</v>
      </c>
      <c r="B112" s="51" t="s">
        <v>372</v>
      </c>
      <c r="C112" s="55">
        <v>77177.2</v>
      </c>
      <c r="D112" s="57">
        <f t="shared" si="0"/>
        <v>1.1864183571337084E-2</v>
      </c>
      <c r="E112" s="56"/>
    </row>
    <row r="113" spans="1:5" x14ac:dyDescent="0.2">
      <c r="A113" s="54">
        <v>5126</v>
      </c>
      <c r="B113" s="51" t="s">
        <v>373</v>
      </c>
      <c r="C113" s="55">
        <v>298619.37</v>
      </c>
      <c r="D113" s="57">
        <f t="shared" si="0"/>
        <v>4.590572116683464E-2</v>
      </c>
      <c r="E113" s="56"/>
    </row>
    <row r="114" spans="1:5" x14ac:dyDescent="0.2">
      <c r="A114" s="54">
        <v>5127</v>
      </c>
      <c r="B114" s="51" t="s">
        <v>374</v>
      </c>
      <c r="C114" s="55">
        <v>35409.699999999997</v>
      </c>
      <c r="D114" s="57">
        <f t="shared" si="0"/>
        <v>5.4434105021427927E-3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64170.3</v>
      </c>
      <c r="D116" s="57">
        <f t="shared" si="0"/>
        <v>9.8646778974589931E-3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517031.91000000003</v>
      </c>
      <c r="D117" s="57">
        <f t="shared" si="0"/>
        <v>7.9481524238752307E-2</v>
      </c>
      <c r="E117" s="56"/>
    </row>
    <row r="118" spans="1:5" x14ac:dyDescent="0.2">
      <c r="A118" s="54">
        <v>5131</v>
      </c>
      <c r="B118" s="51" t="s">
        <v>378</v>
      </c>
      <c r="C118" s="55">
        <v>29565</v>
      </c>
      <c r="D118" s="57">
        <f t="shared" si="0"/>
        <v>4.5449250204280655E-3</v>
      </c>
      <c r="E118" s="56"/>
    </row>
    <row r="119" spans="1:5" x14ac:dyDescent="0.2">
      <c r="A119" s="54">
        <v>5132</v>
      </c>
      <c r="B119" s="51" t="s">
        <v>379</v>
      </c>
      <c r="C119" s="55">
        <v>14999.99</v>
      </c>
      <c r="D119" s="57">
        <f t="shared" si="0"/>
        <v>2.3058964944079412E-3</v>
      </c>
      <c r="E119" s="56"/>
    </row>
    <row r="120" spans="1:5" x14ac:dyDescent="0.2">
      <c r="A120" s="54">
        <v>5133</v>
      </c>
      <c r="B120" s="51" t="s">
        <v>380</v>
      </c>
      <c r="C120" s="55">
        <v>26990.78</v>
      </c>
      <c r="D120" s="57">
        <f t="shared" si="0"/>
        <v>4.1491990983551297E-3</v>
      </c>
      <c r="E120" s="56"/>
    </row>
    <row r="121" spans="1:5" x14ac:dyDescent="0.2">
      <c r="A121" s="54">
        <v>5134</v>
      </c>
      <c r="B121" s="51" t="s">
        <v>381</v>
      </c>
      <c r="C121" s="55">
        <v>5082.5</v>
      </c>
      <c r="D121" s="57">
        <f t="shared" si="0"/>
        <v>7.8131511639863496E-4</v>
      </c>
      <c r="E121" s="56"/>
    </row>
    <row r="122" spans="1:5" x14ac:dyDescent="0.2">
      <c r="A122" s="54">
        <v>5135</v>
      </c>
      <c r="B122" s="51" t="s">
        <v>382</v>
      </c>
      <c r="C122" s="55">
        <v>114394.61</v>
      </c>
      <c r="D122" s="57">
        <f t="shared" si="0"/>
        <v>1.7585487068868953E-2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21115.99</v>
      </c>
      <c r="D124" s="57">
        <f t="shared" si="0"/>
        <v>3.2460879851888666E-3</v>
      </c>
      <c r="E124" s="56"/>
    </row>
    <row r="125" spans="1:5" x14ac:dyDescent="0.2">
      <c r="A125" s="54">
        <v>5138</v>
      </c>
      <c r="B125" s="51" t="s">
        <v>385</v>
      </c>
      <c r="C125" s="55">
        <v>173203.04</v>
      </c>
      <c r="D125" s="57">
        <f t="shared" si="0"/>
        <v>2.6625903267722073E-2</v>
      </c>
      <c r="E125" s="56"/>
    </row>
    <row r="126" spans="1:5" x14ac:dyDescent="0.2">
      <c r="A126" s="54">
        <v>5139</v>
      </c>
      <c r="B126" s="51" t="s">
        <v>386</v>
      </c>
      <c r="C126" s="55">
        <v>131680</v>
      </c>
      <c r="D126" s="57">
        <f t="shared" si="0"/>
        <v>2.0242710187382638E-2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407518.22</v>
      </c>
      <c r="D127" s="57">
        <f t="shared" si="0"/>
        <v>6.2646364091267004E-2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407518.22</v>
      </c>
      <c r="D137" s="57">
        <f t="shared" si="0"/>
        <v>6.2646364091267004E-2</v>
      </c>
      <c r="E137" s="56"/>
    </row>
    <row r="138" spans="1:5" x14ac:dyDescent="0.2">
      <c r="A138" s="54">
        <v>5241</v>
      </c>
      <c r="B138" s="51" t="s">
        <v>396</v>
      </c>
      <c r="C138" s="55">
        <v>407518.22</v>
      </c>
      <c r="D138" s="57">
        <f t="shared" si="0"/>
        <v>6.2646364091267004E-2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105506.48</v>
      </c>
      <c r="D185" s="57">
        <f t="shared" si="1"/>
        <v>1.6219145637385194E-2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105506.48</v>
      </c>
      <c r="D186" s="57">
        <f t="shared" si="1"/>
        <v>1.6219145637385194E-2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19970.89</v>
      </c>
      <c r="D189" s="57">
        <f t="shared" si="1"/>
        <v>3.0700557294509267E-3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83798.92</v>
      </c>
      <c r="D191" s="57">
        <f t="shared" si="1"/>
        <v>1.2882117645623197E-2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1736.67</v>
      </c>
      <c r="D193" s="57">
        <f t="shared" si="1"/>
        <v>2.6697226231107085E-4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899999999999999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899999999999999" customHeight="1" x14ac:dyDescent="0.2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185360.96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-410514.5</v>
      </c>
    </row>
    <row r="15" spans="1:5" x14ac:dyDescent="0.2">
      <c r="A15" s="33">
        <v>3220</v>
      </c>
      <c r="B15" s="29" t="s">
        <v>469</v>
      </c>
      <c r="C15" s="34">
        <v>1792315.69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899999999999999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899999999999999" customHeight="1" x14ac:dyDescent="0.3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704107.19</v>
      </c>
      <c r="D9" s="34">
        <v>1080918.67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47.88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704107.19</v>
      </c>
      <c r="D15" s="135">
        <f>SUM(D8:D14)</f>
        <v>1080966.5499999998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76708</v>
      </c>
      <c r="D28" s="135">
        <f>SUM(D29:D36)</f>
        <v>76708</v>
      </c>
      <c r="E28" s="130"/>
    </row>
    <row r="29" spans="1:5" x14ac:dyDescent="0.2">
      <c r="A29" s="33">
        <v>1241</v>
      </c>
      <c r="B29" s="29" t="s">
        <v>237</v>
      </c>
      <c r="C29" s="34">
        <v>76708</v>
      </c>
      <c r="D29" s="132">
        <v>76708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76708</v>
      </c>
      <c r="D43" s="135">
        <f>D20+D28+D37</f>
        <v>76708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-410514.5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105506.48</v>
      </c>
      <c r="D48" s="135">
        <f>D51+D63+D91+D94+D49</f>
        <v>74448.760000000009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105506.48</v>
      </c>
      <c r="D63" s="135">
        <f>D64+D73+D76+D82</f>
        <v>74448.760000000009</v>
      </c>
    </row>
    <row r="64" spans="1:4" x14ac:dyDescent="0.2">
      <c r="A64" s="33">
        <v>5510</v>
      </c>
      <c r="B64" s="29" t="s">
        <v>439</v>
      </c>
      <c r="C64" s="34">
        <f>SUM(C65:C72)</f>
        <v>105506.48</v>
      </c>
      <c r="D64" s="34">
        <f>SUM(D65:D72)</f>
        <v>74448.760000000009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19970.89</v>
      </c>
      <c r="D67" s="34">
        <v>13313.93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83798.92</v>
      </c>
      <c r="D69" s="34">
        <v>58529.83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1736.67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-305008.02</v>
      </c>
      <c r="D122" s="135">
        <f>D47+D48+D100-D106-D109</f>
        <v>74448.760000000009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2024-01-26T03:42:34Z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